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di.haxhillari/Desktop/"/>
    </mc:Choice>
  </mc:AlternateContent>
  <xr:revisionPtr revIDLastSave="0" documentId="13_ncr:1_{E9B8BEF3-B54E-DD4A-82B5-0E442F6B8A26}" xr6:coauthVersionLast="47" xr6:coauthVersionMax="47" xr10:uidLastSave="{00000000-0000-0000-0000-000000000000}"/>
  <bookViews>
    <workbookView xWindow="660" yWindow="0" windowWidth="50560" windowHeight="28800" xr2:uid="{5A7FA6C3-F38D-144F-864F-3CA4364FA9C3}"/>
  </bookViews>
  <sheets>
    <sheet name="Llogaritj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4" i="1" l="1"/>
  <c r="R45" i="1"/>
  <c r="R46" i="1"/>
  <c r="R47" i="1"/>
  <c r="V47" i="1" s="1"/>
  <c r="Y47" i="1" s="1"/>
  <c r="R48" i="1"/>
  <c r="V48" i="1" s="1"/>
  <c r="Y48" i="1" s="1"/>
  <c r="R49" i="1"/>
  <c r="T49" i="1" s="1"/>
  <c r="U49" i="1" s="1"/>
  <c r="T46" i="1"/>
  <c r="U46" i="1" s="1"/>
  <c r="T45" i="1"/>
  <c r="T44" i="1"/>
  <c r="U44" i="1" s="1"/>
  <c r="N49" i="1"/>
  <c r="N48" i="1"/>
  <c r="N47" i="1"/>
  <c r="N46" i="1"/>
  <c r="N45" i="1"/>
  <c r="V45" i="1" s="1"/>
  <c r="Y45" i="1" s="1"/>
  <c r="N44" i="1"/>
  <c r="O44" i="1" s="1"/>
  <c r="N43" i="1"/>
  <c r="S51" i="1"/>
  <c r="O49" i="1"/>
  <c r="O48" i="1"/>
  <c r="O47" i="1"/>
  <c r="O46" i="1"/>
  <c r="O43" i="1"/>
  <c r="O32" i="1"/>
  <c r="O31" i="1"/>
  <c r="O30" i="1"/>
  <c r="O29" i="1"/>
  <c r="O28" i="1"/>
  <c r="O27" i="1"/>
  <c r="P27" i="1" s="1"/>
  <c r="O26" i="1"/>
  <c r="I51" i="1"/>
  <c r="H51" i="1"/>
  <c r="G51" i="1"/>
  <c r="F51" i="1"/>
  <c r="E51" i="1"/>
  <c r="D51" i="1"/>
  <c r="C51" i="1"/>
  <c r="V49" i="1"/>
  <c r="Y49" i="1" s="1"/>
  <c r="V46" i="1"/>
  <c r="Y46" i="1" s="1"/>
  <c r="Z46" i="1" s="1"/>
  <c r="V43" i="1"/>
  <c r="Y43" i="1" s="1"/>
  <c r="Z43" i="1" s="1"/>
  <c r="AA43" i="1" s="1"/>
  <c r="AB43" i="1" s="1"/>
  <c r="T43" i="1"/>
  <c r="U43" i="1" s="1"/>
  <c r="R43" i="1"/>
  <c r="R51" i="1" l="1"/>
  <c r="T47" i="1"/>
  <c r="U47" i="1" s="1"/>
  <c r="T48" i="1"/>
  <c r="U48" i="1" s="1"/>
  <c r="Z45" i="1"/>
  <c r="AA45" i="1" s="1"/>
  <c r="AB45" i="1" s="1"/>
  <c r="AG45" i="1" s="1"/>
  <c r="Z47" i="1"/>
  <c r="AA47" i="1" s="1"/>
  <c r="AB47" i="1" s="1"/>
  <c r="Z48" i="1"/>
  <c r="AA48" i="1" s="1"/>
  <c r="AB48" i="1" s="1"/>
  <c r="AG48" i="1" s="1"/>
  <c r="N51" i="1"/>
  <c r="AA46" i="1"/>
  <c r="AB46" i="1" s="1"/>
  <c r="AG46" i="1" s="1"/>
  <c r="O45" i="1"/>
  <c r="V44" i="1"/>
  <c r="Y44" i="1" s="1"/>
  <c r="O51" i="1"/>
  <c r="U45" i="1"/>
  <c r="Z49" i="1"/>
  <c r="T51" i="1"/>
  <c r="P43" i="1"/>
  <c r="Q43" i="1" s="1"/>
  <c r="AC43" i="1" s="1"/>
  <c r="AD43" i="1" s="1"/>
  <c r="P46" i="1"/>
  <c r="Q46" i="1" s="1"/>
  <c r="AC46" i="1" s="1"/>
  <c r="P47" i="1"/>
  <c r="Q47" i="1" s="1"/>
  <c r="P48" i="1"/>
  <c r="Q48" i="1" s="1"/>
  <c r="P49" i="1"/>
  <c r="V51" i="1" l="1"/>
  <c r="AC48" i="1"/>
  <c r="AD48" i="1" s="1"/>
  <c r="AC47" i="1"/>
  <c r="U51" i="1"/>
  <c r="AD47" i="1"/>
  <c r="Z44" i="1"/>
  <c r="Z51" i="1" s="1"/>
  <c r="AG47" i="1"/>
  <c r="Y51" i="1"/>
  <c r="AD46" i="1"/>
  <c r="AA49" i="1"/>
  <c r="AB49" i="1" s="1"/>
  <c r="AG49" i="1" s="1"/>
  <c r="Q49" i="1"/>
  <c r="AC49" i="1" s="1"/>
  <c r="AD49" i="1" s="1"/>
  <c r="P44" i="1"/>
  <c r="Q44" i="1" s="1"/>
  <c r="AC44" i="1" s="1"/>
  <c r="P45" i="1"/>
  <c r="Q45" i="1" s="1"/>
  <c r="AC45" i="1" s="1"/>
  <c r="AD45" i="1" s="1"/>
  <c r="W26" i="1"/>
  <c r="W21" i="1"/>
  <c r="W20" i="1"/>
  <c r="W22" i="1" s="1"/>
  <c r="X24" i="1" s="1"/>
  <c r="X26" i="1" s="1"/>
  <c r="X27" i="1" s="1"/>
  <c r="Q30" i="1"/>
  <c r="Q27" i="1"/>
  <c r="Q26" i="1"/>
  <c r="N32" i="1"/>
  <c r="N30" i="1"/>
  <c r="N29" i="1"/>
  <c r="N28" i="1"/>
  <c r="N27" i="1"/>
  <c r="N26" i="1"/>
  <c r="P30" i="1"/>
  <c r="P32" i="1"/>
  <c r="Q32" i="1" s="1"/>
  <c r="T32" i="1" s="1"/>
  <c r="P31" i="1"/>
  <c r="Q31" i="1" s="1"/>
  <c r="T31" i="1" s="1"/>
  <c r="P26" i="1"/>
  <c r="R17" i="1"/>
  <c r="P17" i="1"/>
  <c r="R16" i="1"/>
  <c r="Q16" i="1"/>
  <c r="P16" i="1"/>
  <c r="R15" i="1"/>
  <c r="Q15" i="1"/>
  <c r="P15" i="1"/>
  <c r="O9" i="1"/>
  <c r="P8" i="1"/>
  <c r="O8" i="1"/>
  <c r="AA44" i="1" l="1"/>
  <c r="AB44" i="1" s="1"/>
  <c r="P51" i="1"/>
  <c r="Q51" i="1"/>
  <c r="AA51" i="1"/>
  <c r="T30" i="1"/>
  <c r="P29" i="1"/>
  <c r="Q29" i="1" s="1"/>
  <c r="T29" i="1" s="1"/>
  <c r="P28" i="1"/>
  <c r="Q28" i="1" s="1"/>
  <c r="T28" i="1" s="1"/>
  <c r="T27" i="1"/>
  <c r="T26" i="1"/>
  <c r="F49" i="1"/>
  <c r="F48" i="1"/>
  <c r="F47" i="1"/>
  <c r="F46" i="1"/>
  <c r="F44" i="1"/>
  <c r="F43" i="1"/>
  <c r="D49" i="1"/>
  <c r="D48" i="1"/>
  <c r="D47" i="1"/>
  <c r="D46" i="1"/>
  <c r="D45" i="1"/>
  <c r="D44" i="1"/>
  <c r="D43" i="1"/>
  <c r="G49" i="1"/>
  <c r="G48" i="1"/>
  <c r="G47" i="1"/>
  <c r="G46" i="1"/>
  <c r="G44" i="1"/>
  <c r="G43" i="1"/>
  <c r="E45" i="1"/>
  <c r="F45" i="1" s="1"/>
  <c r="D27" i="1"/>
  <c r="D28" i="1"/>
  <c r="D29" i="1"/>
  <c r="D30" i="1"/>
  <c r="D31" i="1"/>
  <c r="D32" i="1"/>
  <c r="D26" i="1"/>
  <c r="AD44" i="1" l="1"/>
  <c r="AD51" i="1" s="1"/>
  <c r="AG44" i="1"/>
  <c r="AB51" i="1"/>
  <c r="H44" i="1"/>
  <c r="K44" i="1"/>
  <c r="H46" i="1"/>
  <c r="K46" i="1"/>
  <c r="H47" i="1"/>
  <c r="K47" i="1"/>
  <c r="H43" i="1"/>
  <c r="K43" i="1"/>
  <c r="H48" i="1"/>
  <c r="K48" i="1"/>
  <c r="H49" i="1"/>
  <c r="K49" i="1"/>
  <c r="G45" i="1"/>
  <c r="I49" i="1" l="1"/>
  <c r="L49" i="1"/>
  <c r="I47" i="1"/>
  <c r="L47" i="1"/>
  <c r="I48" i="1"/>
  <c r="L48" i="1"/>
  <c r="I46" i="1"/>
  <c r="L46" i="1"/>
  <c r="H45" i="1"/>
  <c r="K45" i="1"/>
  <c r="I43" i="1"/>
  <c r="L43" i="1"/>
  <c r="I44" i="1"/>
  <c r="L44" i="1"/>
  <c r="I45" i="1" l="1"/>
  <c r="L45" i="1"/>
</calcChain>
</file>

<file path=xl/sharedStrings.xml><?xml version="1.0" encoding="utf-8"?>
<sst xmlns="http://schemas.openxmlformats.org/spreadsheetml/2006/main" count="73" uniqueCount="44">
  <si>
    <t>E ardhura nga paga në lekë/muaj</t>
  </si>
  <si>
    <t>E ardhura e tatueshme në lekë/muaj</t>
  </si>
  <si>
    <t>Norma tatimore në përqindje/mujore</t>
  </si>
  <si>
    <t>Nga</t>
  </si>
  <si>
    <t>Deri në</t>
  </si>
  <si>
    <t>Më shumë</t>
  </si>
  <si>
    <t>13% të shumës mbi 35,000 lekë</t>
  </si>
  <si>
    <t xml:space="preserve">13% e shumës mbi 30,000 lekë </t>
  </si>
  <si>
    <t xml:space="preserve">22,100 Lek + 23% e shumës mbi 200,000 Lekë </t>
  </si>
  <si>
    <t xml:space="preserve">Paga </t>
  </si>
  <si>
    <t>Tatimi</t>
  </si>
  <si>
    <t>#</t>
  </si>
  <si>
    <t>Shembull: Një punë</t>
  </si>
  <si>
    <t>Shembull: Dy punësim</t>
  </si>
  <si>
    <t>Paga 1</t>
  </si>
  <si>
    <t>Paga 2</t>
  </si>
  <si>
    <t>Tatimi 1</t>
  </si>
  <si>
    <t>Tatimi 2</t>
  </si>
  <si>
    <t>Diferenca</t>
  </si>
  <si>
    <t>Paga total</t>
  </si>
  <si>
    <t>Skema e ndryshuar: Nga Janari 2025</t>
  </si>
  <si>
    <t>Baza Vjetore</t>
  </si>
  <si>
    <t>Deri</t>
  </si>
  <si>
    <t>Baza Mujore</t>
  </si>
  <si>
    <t>Norma tatimore</t>
  </si>
  <si>
    <t>Pa limit</t>
  </si>
  <si>
    <t>Zbritjet tatimore</t>
  </si>
  <si>
    <t>Zbritja</t>
  </si>
  <si>
    <t>Paga mujore</t>
  </si>
  <si>
    <t>Zbritjet</t>
  </si>
  <si>
    <t>Baza</t>
  </si>
  <si>
    <t xml:space="preserve">Baza </t>
  </si>
  <si>
    <t>Vjetore</t>
  </si>
  <si>
    <t>Paga Total</t>
  </si>
  <si>
    <t>Zbritja fëmijë ngarkim</t>
  </si>
  <si>
    <t>Zbritja arsim fëmijë</t>
  </si>
  <si>
    <t>Baza  1</t>
  </si>
  <si>
    <t>Zbritja 1</t>
  </si>
  <si>
    <t>Shuma paga</t>
  </si>
  <si>
    <t>Zbritja 2</t>
  </si>
  <si>
    <t>Baza 2</t>
  </si>
  <si>
    <t>Tatimi DIVA</t>
  </si>
  <si>
    <t>Tatimi paguar</t>
  </si>
  <si>
    <t>Skema aktuale: deri Dhjetor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</si>
</sst>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)_ ;_ * \(#,##0\)_ ;_ * &quot;-&quot;_)_ ;_ @_ "/>
    <numFmt numFmtId="43" formatCode="_ * #,##0.00_)_ ;_ * \(#,##0.00\)_ ;_ * &quot;-&quot;??_)_ ;_ @_ "/>
    <numFmt numFmtId="165" formatCode="_-* #,##0_-;\-* #,##0_-;_-* &quot;-&quot;??_-;_-@_-"/>
  </numFmts>
  <fonts count="7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u/>
      <sz val="12"/>
      <color theme="1"/>
      <name val="Calibri"/>
      <family val="2"/>
    </font>
    <font>
      <u val="singleAccounting"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3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41" fontId="0" fillId="0" borderId="0" xfId="2" applyFont="1"/>
    <xf numFmtId="0" fontId="0" fillId="0" borderId="0" xfId="0" applyAlignment="1">
      <alignment horizontal="center"/>
    </xf>
    <xf numFmtId="4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0" applyNumberFormat="1"/>
    <xf numFmtId="41" fontId="6" fillId="0" borderId="0" xfId="2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9" fontId="0" fillId="0" borderId="0" xfId="3" applyFont="1"/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9" fontId="0" fillId="0" borderId="0" xfId="0" applyNumberFormat="1" applyAlignment="1">
      <alignment horizontal="center"/>
    </xf>
    <xf numFmtId="9" fontId="0" fillId="0" borderId="0" xfId="2" applyNumberFormat="1" applyFont="1"/>
    <xf numFmtId="0" fontId="0" fillId="0" borderId="0" xfId="0" applyAlignment="1">
      <alignment horizontal="center" wrapText="1"/>
    </xf>
  </cellXfs>
  <cellStyles count="4">
    <cellStyle name="Comma" xfId="1" builtinId="3"/>
    <cellStyle name="Comma [0]" xfId="2" builtinId="6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DFC64-889D-EA4B-BE38-15C18587B5FC}">
  <dimension ref="B3:AG51"/>
  <sheetViews>
    <sheetView tabSelected="1" workbookViewId="0">
      <selection activeCell="B4" sqref="B4"/>
    </sheetView>
  </sheetViews>
  <sheetFormatPr baseColWidth="10" defaultRowHeight="16" x14ac:dyDescent="0.2"/>
  <cols>
    <col min="1" max="1" width="6.33203125" customWidth="1"/>
    <col min="3" max="4" width="15" customWidth="1"/>
    <col min="5" max="5" width="16" customWidth="1"/>
    <col min="6" max="6" width="17" customWidth="1"/>
    <col min="10" max="10" width="2.1640625" customWidth="1"/>
    <col min="11" max="11" width="5.33203125" customWidth="1"/>
    <col min="12" max="12" width="5.1640625" customWidth="1"/>
    <col min="19" max="19" width="14.33203125" bestFit="1" customWidth="1"/>
    <col min="23" max="24" width="0" hidden="1" customWidth="1"/>
  </cols>
  <sheetData>
    <row r="3" spans="2:26" x14ac:dyDescent="0.2">
      <c r="B3" s="14" t="s">
        <v>43</v>
      </c>
    </row>
    <row r="4" spans="2:26" x14ac:dyDescent="0.2">
      <c r="M4" s="14" t="s">
        <v>20</v>
      </c>
    </row>
    <row r="6" spans="2:26" x14ac:dyDescent="0.2">
      <c r="B6" s="1" t="s">
        <v>0</v>
      </c>
      <c r="C6" s="1"/>
      <c r="D6" s="1" t="s">
        <v>1</v>
      </c>
      <c r="E6" s="1"/>
      <c r="F6" s="2" t="s">
        <v>2</v>
      </c>
      <c r="M6" s="18" t="s">
        <v>21</v>
      </c>
      <c r="N6" s="18"/>
      <c r="O6" s="18" t="s">
        <v>23</v>
      </c>
      <c r="P6" s="18"/>
      <c r="Q6" s="19" t="s">
        <v>24</v>
      </c>
    </row>
    <row r="7" spans="2:26" x14ac:dyDescent="0.2">
      <c r="B7" s="3" t="s">
        <v>3</v>
      </c>
      <c r="C7" s="3" t="s">
        <v>4</v>
      </c>
      <c r="D7" s="3" t="s">
        <v>3</v>
      </c>
      <c r="E7" s="3" t="s">
        <v>4</v>
      </c>
      <c r="F7" s="4"/>
      <c r="M7" s="16" t="s">
        <v>3</v>
      </c>
      <c r="N7" s="16" t="s">
        <v>22</v>
      </c>
      <c r="O7" s="16" t="s">
        <v>3</v>
      </c>
      <c r="P7" s="16" t="s">
        <v>22</v>
      </c>
      <c r="Q7" s="19"/>
    </row>
    <row r="8" spans="2:26" x14ac:dyDescent="0.2">
      <c r="B8" s="5">
        <v>0</v>
      </c>
      <c r="C8" s="10">
        <v>50000</v>
      </c>
      <c r="D8" s="5">
        <v>0</v>
      </c>
      <c r="E8" s="6">
        <v>50000</v>
      </c>
      <c r="F8" s="7">
        <v>0</v>
      </c>
      <c r="M8" s="15">
        <v>0</v>
      </c>
      <c r="N8" s="15">
        <v>2040000</v>
      </c>
      <c r="O8" s="15">
        <f>+M8/12</f>
        <v>0</v>
      </c>
      <c r="P8" s="15">
        <f>+N8/12</f>
        <v>170000</v>
      </c>
      <c r="Q8" s="20">
        <v>0.13</v>
      </c>
    </row>
    <row r="9" spans="2:26" x14ac:dyDescent="0.2">
      <c r="B9" s="13">
        <v>50001</v>
      </c>
      <c r="C9" s="13">
        <v>60000</v>
      </c>
      <c r="D9" s="5">
        <v>0</v>
      </c>
      <c r="E9" s="6">
        <v>35000</v>
      </c>
      <c r="F9" s="7">
        <v>0</v>
      </c>
      <c r="M9" s="15">
        <v>2040001</v>
      </c>
      <c r="N9" s="15" t="s">
        <v>25</v>
      </c>
      <c r="O9" s="15">
        <f>+M9/12</f>
        <v>170000.08333333334</v>
      </c>
      <c r="P9" s="15" t="s">
        <v>25</v>
      </c>
      <c r="Q9" s="20">
        <v>0.23</v>
      </c>
    </row>
    <row r="10" spans="2:26" ht="30" x14ac:dyDescent="0.2">
      <c r="B10" s="8"/>
      <c r="C10" s="8"/>
      <c r="D10" s="10">
        <v>35000</v>
      </c>
      <c r="E10" s="6">
        <v>60000</v>
      </c>
      <c r="F10" s="9" t="s">
        <v>6</v>
      </c>
      <c r="M10" s="15"/>
      <c r="N10" s="15"/>
      <c r="O10" s="15"/>
      <c r="P10" s="15"/>
    </row>
    <row r="11" spans="2:26" ht="19" x14ac:dyDescent="0.35">
      <c r="B11" s="13">
        <v>60001</v>
      </c>
      <c r="C11" s="8" t="s">
        <v>5</v>
      </c>
      <c r="D11" s="5">
        <v>0</v>
      </c>
      <c r="E11" s="6">
        <v>30000</v>
      </c>
      <c r="F11" s="7">
        <v>0</v>
      </c>
      <c r="M11" s="21" t="s">
        <v>26</v>
      </c>
      <c r="N11" s="15"/>
      <c r="O11" s="15"/>
      <c r="P11" s="15"/>
    </row>
    <row r="12" spans="2:26" ht="30" x14ac:dyDescent="0.2">
      <c r="B12" s="8"/>
      <c r="C12" s="8"/>
      <c r="D12" s="10">
        <v>30001</v>
      </c>
      <c r="E12" s="6">
        <v>200000</v>
      </c>
      <c r="F12" s="9" t="s">
        <v>7</v>
      </c>
      <c r="M12" s="18" t="s">
        <v>21</v>
      </c>
      <c r="N12" s="18"/>
      <c r="O12" s="18"/>
      <c r="P12" s="18" t="s">
        <v>23</v>
      </c>
      <c r="Q12" s="18"/>
      <c r="R12" s="18"/>
    </row>
    <row r="13" spans="2:26" ht="45" x14ac:dyDescent="0.2">
      <c r="B13" s="8"/>
      <c r="C13" s="8"/>
      <c r="D13" s="11">
        <v>200001</v>
      </c>
      <c r="E13" s="6" t="s">
        <v>5</v>
      </c>
      <c r="F13" s="12" t="s">
        <v>8</v>
      </c>
      <c r="M13" s="22" t="s">
        <v>3</v>
      </c>
      <c r="N13" s="22" t="s">
        <v>22</v>
      </c>
      <c r="O13" s="22" t="s">
        <v>27</v>
      </c>
      <c r="P13" s="22" t="s">
        <v>3</v>
      </c>
      <c r="Q13" s="22" t="s">
        <v>22</v>
      </c>
      <c r="R13" s="22" t="s">
        <v>27</v>
      </c>
      <c r="S13" s="22"/>
      <c r="T13" s="22"/>
      <c r="U13" s="22"/>
      <c r="V13" s="23"/>
    </row>
    <row r="14" spans="2:26" x14ac:dyDescent="0.2">
      <c r="M14" s="15"/>
      <c r="N14" s="15"/>
      <c r="O14" s="15"/>
      <c r="P14" s="15"/>
    </row>
    <row r="15" spans="2:26" x14ac:dyDescent="0.2">
      <c r="M15" s="15">
        <v>0</v>
      </c>
      <c r="N15" s="15">
        <v>600000</v>
      </c>
      <c r="O15" s="15">
        <v>600000</v>
      </c>
      <c r="P15" s="15">
        <f>+M15/12</f>
        <v>0</v>
      </c>
      <c r="Q15" s="15">
        <f t="shared" ref="Q15:R15" si="0">+N15/12</f>
        <v>50000</v>
      </c>
      <c r="R15" s="15">
        <f t="shared" si="0"/>
        <v>50000</v>
      </c>
      <c r="S15" s="17"/>
      <c r="T15" s="24"/>
      <c r="U15" s="17"/>
    </row>
    <row r="16" spans="2:26" x14ac:dyDescent="0.2">
      <c r="M16" s="15">
        <v>600001</v>
      </c>
      <c r="N16" s="15">
        <v>720000</v>
      </c>
      <c r="O16" s="15">
        <v>420000</v>
      </c>
      <c r="P16" s="15">
        <f>+M16/12</f>
        <v>50000.083333333336</v>
      </c>
      <c r="Q16" s="15">
        <f t="shared" ref="Q16" si="1">+N16/12</f>
        <v>60000</v>
      </c>
      <c r="R16" s="15">
        <f t="shared" ref="R16" si="2">+O16/12</f>
        <v>35000</v>
      </c>
      <c r="S16" s="17"/>
      <c r="T16" s="24"/>
      <c r="U16" s="17"/>
      <c r="W16" s="15"/>
      <c r="X16" s="15"/>
      <c r="Y16" s="15"/>
      <c r="Z16" s="15"/>
    </row>
    <row r="17" spans="2:28" ht="19" x14ac:dyDescent="0.35">
      <c r="M17" s="15">
        <v>720001</v>
      </c>
      <c r="N17" s="15" t="s">
        <v>25</v>
      </c>
      <c r="O17" s="15">
        <v>360000</v>
      </c>
      <c r="P17" s="15">
        <f>+M17/12</f>
        <v>60000.083333333336</v>
      </c>
      <c r="Q17" s="15" t="s">
        <v>25</v>
      </c>
      <c r="R17" s="15">
        <f t="shared" ref="R17" si="3">+O17/12</f>
        <v>30000</v>
      </c>
      <c r="S17" s="17"/>
      <c r="T17" s="24"/>
      <c r="U17" s="17"/>
      <c r="W17" s="21" t="s">
        <v>32</v>
      </c>
      <c r="X17" s="15"/>
      <c r="Y17" s="15"/>
      <c r="Z17" s="15"/>
    </row>
    <row r="18" spans="2:28" x14ac:dyDescent="0.2">
      <c r="M18" s="15"/>
      <c r="N18" s="15"/>
      <c r="O18" s="15"/>
      <c r="P18" s="15"/>
      <c r="W18" s="15"/>
      <c r="X18" s="15"/>
      <c r="Y18" s="15"/>
      <c r="Z18" s="15"/>
    </row>
    <row r="19" spans="2:28" x14ac:dyDescent="0.2">
      <c r="M19" s="15"/>
      <c r="N19" s="15"/>
      <c r="O19" s="15"/>
      <c r="P19" s="15"/>
      <c r="W19" s="15"/>
      <c r="X19" s="15"/>
      <c r="Y19" s="15"/>
      <c r="Z19" s="15"/>
    </row>
    <row r="20" spans="2:28" x14ac:dyDescent="0.2">
      <c r="W20" s="15">
        <f>+X20*12</f>
        <v>3600000</v>
      </c>
      <c r="X20" s="15">
        <v>300000</v>
      </c>
      <c r="Y20" s="15"/>
      <c r="Z20" s="15"/>
    </row>
    <row r="21" spans="2:28" x14ac:dyDescent="0.2">
      <c r="W21" s="15">
        <f>+X21*12</f>
        <v>360000</v>
      </c>
      <c r="X21" s="15">
        <v>30000</v>
      </c>
      <c r="Y21" s="15"/>
      <c r="Z21" s="15"/>
    </row>
    <row r="22" spans="2:28" x14ac:dyDescent="0.2">
      <c r="B22" s="14" t="s">
        <v>12</v>
      </c>
      <c r="M22" s="14" t="s">
        <v>12</v>
      </c>
      <c r="W22" s="15">
        <f>+W20-W21</f>
        <v>3240000</v>
      </c>
      <c r="X22" s="15"/>
      <c r="Y22" s="15"/>
      <c r="Z22" s="15"/>
    </row>
    <row r="23" spans="2:28" x14ac:dyDescent="0.2">
      <c r="W23" s="15"/>
      <c r="X23" s="15"/>
      <c r="Y23" s="15"/>
      <c r="Z23" s="15"/>
    </row>
    <row r="24" spans="2:28" x14ac:dyDescent="0.2">
      <c r="B24" s="16" t="s">
        <v>11</v>
      </c>
      <c r="C24" s="16" t="s">
        <v>9</v>
      </c>
      <c r="D24" s="16" t="s">
        <v>10</v>
      </c>
      <c r="M24" s="25" t="s">
        <v>11</v>
      </c>
      <c r="N24" s="25" t="s">
        <v>28</v>
      </c>
      <c r="O24" s="25" t="s">
        <v>29</v>
      </c>
      <c r="P24" s="25" t="s">
        <v>31</v>
      </c>
      <c r="Q24" s="25" t="s">
        <v>10</v>
      </c>
      <c r="R24" s="25"/>
      <c r="S24" s="25"/>
      <c r="T24" s="26"/>
      <c r="W24" s="15">
        <v>2040000</v>
      </c>
      <c r="X24" s="17">
        <f>+W22-W24</f>
        <v>1200000</v>
      </c>
      <c r="Y24" s="20"/>
      <c r="AA24" s="17"/>
    </row>
    <row r="25" spans="2:28" x14ac:dyDescent="0.2">
      <c r="W25" s="20">
        <v>0.13</v>
      </c>
      <c r="X25" s="28">
        <v>0.23</v>
      </c>
      <c r="Y25" s="15"/>
      <c r="Z25" s="28"/>
      <c r="AA25" s="20"/>
    </row>
    <row r="26" spans="2:28" x14ac:dyDescent="0.2">
      <c r="B26" s="16">
        <v>1</v>
      </c>
      <c r="C26" s="15">
        <v>40000</v>
      </c>
      <c r="D26" s="15">
        <f>IF(C26&lt;=50000,0,IF(C26&lt;=60000,(C26-35000)*13%,IF(C26&gt;60000,IF(C26&lt;200000,(C26-30000)*13%,IF(C26&gt;200000,((C26-200000)*23%+22100))))))</f>
        <v>0</v>
      </c>
      <c r="M26" s="16">
        <v>1</v>
      </c>
      <c r="N26" s="15">
        <f>+C26</f>
        <v>40000</v>
      </c>
      <c r="O26" s="15">
        <f>IF(N26&lt;50000,N26,IF(N26=50000,50000,IF(N26&lt;=60000,35000,IF(N26&gt;60000,30000))))</f>
        <v>40000</v>
      </c>
      <c r="P26" s="17">
        <f>+N26-O26</f>
        <v>0</v>
      </c>
      <c r="Q26" s="17">
        <f>IF(P26&lt;170000,P26*0.13,(170000*0.13)+(P26-170000)*0.23)</f>
        <v>0</v>
      </c>
      <c r="R26" s="27"/>
      <c r="S26" s="15"/>
      <c r="T26" s="17">
        <f>+D26-Q26</f>
        <v>0</v>
      </c>
      <c r="W26" s="15">
        <f>+W24*W25</f>
        <v>265200</v>
      </c>
      <c r="X26" s="15">
        <f>+X24*X25</f>
        <v>276000</v>
      </c>
      <c r="Z26" s="15"/>
      <c r="AA26" s="15"/>
      <c r="AB26" s="15"/>
    </row>
    <row r="27" spans="2:28" x14ac:dyDescent="0.2">
      <c r="B27" s="16">
        <v>2</v>
      </c>
      <c r="C27" s="15">
        <v>55000</v>
      </c>
      <c r="D27" s="15">
        <f t="shared" ref="D27:D32" si="4">IF(C27&lt;=50000,0,IF(C27&lt;=60000,(C27-35000)*13%,IF(C27&gt;60000,IF(C27&lt;200000,(C27-30000)*13%,IF(C27&gt;200000,((C27-200000)*23%+22100))))))</f>
        <v>2600</v>
      </c>
      <c r="M27" s="16">
        <v>2</v>
      </c>
      <c r="N27" s="15">
        <f t="shared" ref="N27:N32" si="5">+C27</f>
        <v>55000</v>
      </c>
      <c r="O27" s="15">
        <f t="shared" ref="O27:O32" si="6">IF(N27&lt;50000,N27,IF(N27=50000,50000,IF(N27&lt;=60000,35000,IF(N27&gt;60000,30000))))</f>
        <v>35000</v>
      </c>
      <c r="P27" s="17">
        <f>+N27-O27</f>
        <v>20000</v>
      </c>
      <c r="Q27" s="17">
        <f t="shared" ref="Q27:Q32" si="7">IF(P27&lt;170000,P27*0.13,(170000*0.13)+(P27-170000)*0.23)</f>
        <v>2600</v>
      </c>
      <c r="R27" s="27"/>
      <c r="S27" s="15"/>
      <c r="T27" s="17">
        <f>+D27-Q27</f>
        <v>0</v>
      </c>
      <c r="W27" s="15"/>
      <c r="X27" s="15">
        <f>+W26+X26</f>
        <v>541200</v>
      </c>
    </row>
    <row r="28" spans="2:28" x14ac:dyDescent="0.2">
      <c r="B28" s="16">
        <v>3</v>
      </c>
      <c r="C28" s="15">
        <v>65000</v>
      </c>
      <c r="D28" s="15">
        <f t="shared" si="4"/>
        <v>4550</v>
      </c>
      <c r="M28" s="16">
        <v>3</v>
      </c>
      <c r="N28" s="15">
        <f t="shared" si="5"/>
        <v>65000</v>
      </c>
      <c r="O28" s="15">
        <f t="shared" si="6"/>
        <v>30000</v>
      </c>
      <c r="P28" s="17">
        <f t="shared" ref="P27:P32" si="8">+N28-O28</f>
        <v>35000</v>
      </c>
      <c r="Q28" s="17">
        <f t="shared" si="7"/>
        <v>4550</v>
      </c>
      <c r="R28" s="27"/>
      <c r="S28" s="15"/>
      <c r="T28" s="17">
        <f>+D28-Q28</f>
        <v>0</v>
      </c>
    </row>
    <row r="29" spans="2:28" x14ac:dyDescent="0.2">
      <c r="B29" s="16">
        <v>4</v>
      </c>
      <c r="C29" s="15">
        <v>80000</v>
      </c>
      <c r="D29" s="15">
        <f t="shared" si="4"/>
        <v>6500</v>
      </c>
      <c r="M29" s="16">
        <v>4</v>
      </c>
      <c r="N29" s="15">
        <f t="shared" si="5"/>
        <v>80000</v>
      </c>
      <c r="O29" s="15">
        <f t="shared" si="6"/>
        <v>30000</v>
      </c>
      <c r="P29" s="17">
        <f t="shared" si="8"/>
        <v>50000</v>
      </c>
      <c r="Q29" s="17">
        <f t="shared" si="7"/>
        <v>6500</v>
      </c>
      <c r="R29" s="27"/>
      <c r="S29" s="15"/>
      <c r="T29" s="17">
        <f>+D29-Q29</f>
        <v>0</v>
      </c>
    </row>
    <row r="30" spans="2:28" x14ac:dyDescent="0.2">
      <c r="B30" s="16">
        <v>5</v>
      </c>
      <c r="C30" s="15">
        <v>150000</v>
      </c>
      <c r="D30" s="15">
        <f t="shared" si="4"/>
        <v>15600</v>
      </c>
      <c r="M30" s="16">
        <v>5</v>
      </c>
      <c r="N30" s="15">
        <f t="shared" si="5"/>
        <v>150000</v>
      </c>
      <c r="O30" s="15">
        <f t="shared" si="6"/>
        <v>30000</v>
      </c>
      <c r="P30" s="17">
        <f t="shared" si="8"/>
        <v>120000</v>
      </c>
      <c r="Q30" s="17">
        <f t="shared" si="7"/>
        <v>15600</v>
      </c>
      <c r="R30" s="27"/>
      <c r="S30" s="15"/>
      <c r="T30" s="17">
        <f>+D30-Q30</f>
        <v>0</v>
      </c>
    </row>
    <row r="31" spans="2:28" x14ac:dyDescent="0.2">
      <c r="B31" s="16">
        <v>6</v>
      </c>
      <c r="C31" s="15">
        <v>250000</v>
      </c>
      <c r="D31" s="15">
        <f t="shared" si="4"/>
        <v>33600</v>
      </c>
      <c r="M31" s="16">
        <v>6</v>
      </c>
      <c r="N31" s="15">
        <v>250000</v>
      </c>
      <c r="O31" s="15">
        <f t="shared" si="6"/>
        <v>30000</v>
      </c>
      <c r="P31" s="17">
        <f t="shared" si="8"/>
        <v>220000</v>
      </c>
      <c r="Q31" s="17">
        <f t="shared" si="7"/>
        <v>33600</v>
      </c>
      <c r="R31" s="27"/>
      <c r="S31" s="15"/>
      <c r="T31" s="17">
        <f>+D31-Q31</f>
        <v>0</v>
      </c>
    </row>
    <row r="32" spans="2:28" x14ac:dyDescent="0.2">
      <c r="B32" s="16">
        <v>7</v>
      </c>
      <c r="C32" s="15">
        <v>300000</v>
      </c>
      <c r="D32" s="15">
        <f t="shared" si="4"/>
        <v>45100</v>
      </c>
      <c r="M32" s="16">
        <v>7</v>
      </c>
      <c r="N32" s="15">
        <f t="shared" si="5"/>
        <v>300000</v>
      </c>
      <c r="O32" s="15">
        <f t="shared" si="6"/>
        <v>30000</v>
      </c>
      <c r="P32" s="17">
        <f t="shared" si="8"/>
        <v>270000</v>
      </c>
      <c r="Q32" s="17">
        <f t="shared" si="7"/>
        <v>45100</v>
      </c>
      <c r="R32" s="27"/>
      <c r="S32" s="15"/>
      <c r="T32" s="17">
        <f>+D32-Q32</f>
        <v>0</v>
      </c>
    </row>
    <row r="39" spans="2:33" x14ac:dyDescent="0.2">
      <c r="B39" s="14" t="s">
        <v>13</v>
      </c>
      <c r="M39" s="14" t="s">
        <v>13</v>
      </c>
    </row>
    <row r="41" spans="2:33" ht="51" x14ac:dyDescent="0.2">
      <c r="B41" s="16" t="s">
        <v>11</v>
      </c>
      <c r="C41" s="16" t="s">
        <v>14</v>
      </c>
      <c r="D41" s="16" t="s">
        <v>16</v>
      </c>
      <c r="E41" s="16" t="s">
        <v>15</v>
      </c>
      <c r="F41" s="16" t="s">
        <v>17</v>
      </c>
      <c r="G41" s="16" t="s">
        <v>19</v>
      </c>
      <c r="H41" s="16" t="s">
        <v>10</v>
      </c>
      <c r="I41" s="16" t="s">
        <v>18</v>
      </c>
      <c r="M41" s="29" t="s">
        <v>11</v>
      </c>
      <c r="N41" s="29" t="s">
        <v>14</v>
      </c>
      <c r="O41" s="29" t="s">
        <v>37</v>
      </c>
      <c r="P41" s="25" t="s">
        <v>36</v>
      </c>
      <c r="Q41" s="29" t="s">
        <v>16</v>
      </c>
      <c r="R41" s="29" t="s">
        <v>15</v>
      </c>
      <c r="S41" s="29" t="s">
        <v>39</v>
      </c>
      <c r="T41" s="25" t="s">
        <v>40</v>
      </c>
      <c r="U41" s="29" t="s">
        <v>17</v>
      </c>
      <c r="V41" s="29" t="s">
        <v>33</v>
      </c>
      <c r="W41" s="29" t="s">
        <v>34</v>
      </c>
      <c r="X41" s="29" t="s">
        <v>35</v>
      </c>
      <c r="Y41" s="29" t="s">
        <v>38</v>
      </c>
      <c r="Z41" s="29" t="s">
        <v>29</v>
      </c>
      <c r="AA41" s="29" t="s">
        <v>30</v>
      </c>
      <c r="AB41" s="29" t="s">
        <v>41</v>
      </c>
      <c r="AC41" s="29" t="s">
        <v>42</v>
      </c>
      <c r="AD41" s="29" t="s">
        <v>18</v>
      </c>
    </row>
    <row r="43" spans="2:33" x14ac:dyDescent="0.2">
      <c r="B43" s="16">
        <v>1</v>
      </c>
      <c r="C43" s="15">
        <v>40000</v>
      </c>
      <c r="D43" s="15">
        <f t="shared" ref="D43:D49" si="9">IF(C43&lt;=50000,0,IF(C43&lt;=60000,(C43-35000)*13%,IF(C43&gt;60000,IF(C43&lt;200000,(C43-30000)*13%,IF(C43&gt;200000,((C43-200000)*23%+22100))))))</f>
        <v>0</v>
      </c>
      <c r="E43" s="15">
        <v>0</v>
      </c>
      <c r="F43" s="15">
        <f t="shared" ref="F43:F49" si="10">IF(E43&lt;=50000,0,IF(E43&lt;=60000,(E43-35000)*13%,IF(E43&gt;60000,IF(E43&lt;200000,(E43-30000)*13%,IF(E43&gt;200000,((E43-200000)*23%+22100))))))</f>
        <v>0</v>
      </c>
      <c r="G43" s="15">
        <f>+C43+E43</f>
        <v>40000</v>
      </c>
      <c r="H43" s="15">
        <f>IF(G43&lt;=50000,0,IF(G43&lt;=60000,(G43-35000)*13%,IF(G43&gt;60000,IF(G43&lt;200000,(G43-30000)*13%,IF(G43&gt;200000,((G43-200000)*23%+22100))))))</f>
        <v>0</v>
      </c>
      <c r="I43" s="15">
        <f>+H43-D43-F43</f>
        <v>0</v>
      </c>
      <c r="K43" s="17">
        <f>+G43-C26</f>
        <v>0</v>
      </c>
      <c r="L43" s="17">
        <f>+H43-D26</f>
        <v>0</v>
      </c>
      <c r="M43" s="16">
        <v>1</v>
      </c>
      <c r="N43" s="15">
        <f>+C43</f>
        <v>40000</v>
      </c>
      <c r="O43" s="15">
        <f t="shared" ref="O43:O49" si="11">IF(N43&lt;50000,N43,IF(N43=50000,50000,IF(N43&lt;=60000,35000,IF(N43&gt;60000,30000))))</f>
        <v>40000</v>
      </c>
      <c r="P43" s="17">
        <f>+N43-O43</f>
        <v>0</v>
      </c>
      <c r="Q43" s="17">
        <f t="shared" ref="Q43:Q49" si="12">IF(P43&lt;170000,P43*0.13,(170000*0.13)+(P43-170000)*0.23)</f>
        <v>0</v>
      </c>
      <c r="R43" s="15">
        <f>+E43</f>
        <v>0</v>
      </c>
      <c r="S43" s="15">
        <v>0</v>
      </c>
      <c r="T43" s="17">
        <f>+R43-S43</f>
        <v>0</v>
      </c>
      <c r="U43" s="17">
        <f t="shared" ref="U43:U49" si="13">IF(T43&lt;170000,T43*0.13,(170000*0.13)+(T43-170000)*0.23)</f>
        <v>0</v>
      </c>
      <c r="V43" s="17">
        <f>+N43+R43</f>
        <v>40000</v>
      </c>
      <c r="Y43" s="17">
        <f>+V43-W43-X43</f>
        <v>40000</v>
      </c>
      <c r="Z43" s="15">
        <f>IF(Y43&lt;50000,Y43,IF(Y43=50000,50000,IF(Y43&lt;60000,35000,IF(Y43&gt;60000,30000))))</f>
        <v>40000</v>
      </c>
      <c r="AA43" s="17">
        <f>+Y43-Z43</f>
        <v>0</v>
      </c>
      <c r="AB43" s="17">
        <f>IF(AA43&lt;170000,AA43*0.13,(170000*0.13)+(AA43-170000)*0.23)</f>
        <v>0</v>
      </c>
      <c r="AC43" s="17">
        <f>+Q43+U43</f>
        <v>0</v>
      </c>
      <c r="AD43" s="17">
        <f>+AB43-AC43</f>
        <v>0</v>
      </c>
    </row>
    <row r="44" spans="2:33" x14ac:dyDescent="0.2">
      <c r="B44" s="16">
        <v>2</v>
      </c>
      <c r="C44" s="15">
        <v>55000</v>
      </c>
      <c r="D44" s="15">
        <f t="shared" si="9"/>
        <v>2600</v>
      </c>
      <c r="E44" s="15">
        <v>0</v>
      </c>
      <c r="F44" s="15">
        <f t="shared" si="10"/>
        <v>0</v>
      </c>
      <c r="G44" s="15">
        <f t="shared" ref="G44:G49" si="14">+C44+E44</f>
        <v>55000</v>
      </c>
      <c r="H44" s="15">
        <f t="shared" ref="H44:H49" si="15">IF(G44&lt;=50000,0,IF(G44&lt;=60000,(G44-35000)*13%,IF(G44&gt;60000,IF(G44&lt;200000,(G44-30000)*13%,IF(G44&gt;200000,((G44-200000)*23%+22100))))))</f>
        <v>2600</v>
      </c>
      <c r="I44" s="15">
        <f t="shared" ref="I44:I49" si="16">+H44-D44-F44</f>
        <v>0</v>
      </c>
      <c r="K44" s="17">
        <f>+G44-C27</f>
        <v>0</v>
      </c>
      <c r="L44" s="17">
        <f>+H44-D27</f>
        <v>0</v>
      </c>
      <c r="M44" s="16">
        <v>2</v>
      </c>
      <c r="N44" s="15">
        <f t="shared" ref="N44:N49" si="17">+C44</f>
        <v>55000</v>
      </c>
      <c r="O44" s="15">
        <f t="shared" si="11"/>
        <v>35000</v>
      </c>
      <c r="P44" s="17">
        <f t="shared" ref="P44:P49" si="18">+N44-O44</f>
        <v>20000</v>
      </c>
      <c r="Q44" s="17">
        <f t="shared" si="12"/>
        <v>2600</v>
      </c>
      <c r="R44" s="15">
        <f t="shared" ref="R44:R49" si="19">+E44</f>
        <v>0</v>
      </c>
      <c r="S44" s="15">
        <v>0</v>
      </c>
      <c r="T44" s="17">
        <f t="shared" ref="T44:T49" si="20">+R44-S44</f>
        <v>0</v>
      </c>
      <c r="U44" s="17">
        <f t="shared" si="13"/>
        <v>0</v>
      </c>
      <c r="V44" s="17">
        <f t="shared" ref="V44:V49" si="21">+N44+R44</f>
        <v>55000</v>
      </c>
      <c r="Y44" s="17">
        <f t="shared" ref="Y44:Y49" si="22">+V44-W44-X44</f>
        <v>55000</v>
      </c>
      <c r="Z44" s="15">
        <f t="shared" ref="Z44:Z49" si="23">IF(Y44&lt;50000,Y44,IF(Y44=50000,50000,IF(Y44&lt;60000,35000,IF(Y44&gt;60000,30000))))</f>
        <v>35000</v>
      </c>
      <c r="AA44" s="17">
        <f t="shared" ref="AA44:AA49" si="24">+Y44-Z44</f>
        <v>20000</v>
      </c>
      <c r="AB44" s="17">
        <f t="shared" ref="AB44:AB49" si="25">IF(AA44&lt;170000,AA44*0.13,(170000*0.13)+(AA44-170000)*0.23)</f>
        <v>2600</v>
      </c>
      <c r="AC44" s="17">
        <f t="shared" ref="AC44:AC49" si="26">+Q44+U44</f>
        <v>2600</v>
      </c>
      <c r="AD44" s="17">
        <f t="shared" ref="AD44:AD49" si="27">+AB44-AC44</f>
        <v>0</v>
      </c>
      <c r="AG44" s="17">
        <f>+AB44-H44</f>
        <v>0</v>
      </c>
    </row>
    <row r="45" spans="2:33" x14ac:dyDescent="0.2">
      <c r="B45" s="16">
        <v>3</v>
      </c>
      <c r="C45" s="15">
        <v>40000</v>
      </c>
      <c r="D45" s="15">
        <f t="shared" si="9"/>
        <v>0</v>
      </c>
      <c r="E45" s="15">
        <f>65000-40000</f>
        <v>25000</v>
      </c>
      <c r="F45" s="15">
        <f t="shared" si="10"/>
        <v>0</v>
      </c>
      <c r="G45" s="15">
        <f t="shared" si="14"/>
        <v>65000</v>
      </c>
      <c r="H45" s="15">
        <f t="shared" si="15"/>
        <v>4550</v>
      </c>
      <c r="I45" s="15">
        <f t="shared" si="16"/>
        <v>4550</v>
      </c>
      <c r="K45" s="17">
        <f>+G45-C28</f>
        <v>0</v>
      </c>
      <c r="L45" s="17">
        <f>+H45-D28</f>
        <v>0</v>
      </c>
      <c r="M45" s="16">
        <v>3</v>
      </c>
      <c r="N45" s="15">
        <f t="shared" si="17"/>
        <v>40000</v>
      </c>
      <c r="O45" s="15">
        <f t="shared" si="11"/>
        <v>40000</v>
      </c>
      <c r="P45" s="17">
        <f t="shared" si="18"/>
        <v>0</v>
      </c>
      <c r="Q45" s="17">
        <f t="shared" si="12"/>
        <v>0</v>
      </c>
      <c r="R45" s="15">
        <f t="shared" si="19"/>
        <v>25000</v>
      </c>
      <c r="S45" s="15">
        <v>0</v>
      </c>
      <c r="T45" s="17">
        <f t="shared" si="20"/>
        <v>25000</v>
      </c>
      <c r="U45" s="17">
        <f t="shared" si="13"/>
        <v>3250</v>
      </c>
      <c r="V45" s="17">
        <f t="shared" si="21"/>
        <v>65000</v>
      </c>
      <c r="Y45" s="17">
        <f t="shared" si="22"/>
        <v>65000</v>
      </c>
      <c r="Z45" s="15">
        <f t="shared" si="23"/>
        <v>30000</v>
      </c>
      <c r="AA45" s="17">
        <f t="shared" si="24"/>
        <v>35000</v>
      </c>
      <c r="AB45" s="17">
        <f t="shared" si="25"/>
        <v>4550</v>
      </c>
      <c r="AC45" s="17">
        <f t="shared" si="26"/>
        <v>3250</v>
      </c>
      <c r="AD45" s="17">
        <f t="shared" si="27"/>
        <v>1300</v>
      </c>
      <c r="AG45" s="17">
        <f t="shared" ref="AG45:AG49" si="28">+AB45-H45</f>
        <v>0</v>
      </c>
    </row>
    <row r="46" spans="2:33" x14ac:dyDescent="0.2">
      <c r="B46" s="16">
        <v>4</v>
      </c>
      <c r="C46" s="15">
        <v>60000</v>
      </c>
      <c r="D46" s="15">
        <f t="shared" si="9"/>
        <v>3250</v>
      </c>
      <c r="E46" s="15">
        <v>20000</v>
      </c>
      <c r="F46" s="15">
        <f t="shared" si="10"/>
        <v>0</v>
      </c>
      <c r="G46" s="15">
        <f t="shared" si="14"/>
        <v>80000</v>
      </c>
      <c r="H46" s="15">
        <f t="shared" si="15"/>
        <v>6500</v>
      </c>
      <c r="I46" s="15">
        <f t="shared" si="16"/>
        <v>3250</v>
      </c>
      <c r="K46" s="17">
        <f>+G46-C29</f>
        <v>0</v>
      </c>
      <c r="L46" s="17">
        <f>+H46-D29</f>
        <v>0</v>
      </c>
      <c r="M46" s="16">
        <v>4</v>
      </c>
      <c r="N46" s="15">
        <f t="shared" si="17"/>
        <v>60000</v>
      </c>
      <c r="O46" s="15">
        <f t="shared" si="11"/>
        <v>35000</v>
      </c>
      <c r="P46" s="17">
        <f t="shared" si="18"/>
        <v>25000</v>
      </c>
      <c r="Q46" s="17">
        <f t="shared" si="12"/>
        <v>3250</v>
      </c>
      <c r="R46" s="15">
        <f t="shared" si="19"/>
        <v>20000</v>
      </c>
      <c r="S46" s="15">
        <v>0</v>
      </c>
      <c r="T46" s="17">
        <f t="shared" si="20"/>
        <v>20000</v>
      </c>
      <c r="U46" s="17">
        <f t="shared" si="13"/>
        <v>2600</v>
      </c>
      <c r="V46" s="17">
        <f t="shared" si="21"/>
        <v>80000</v>
      </c>
      <c r="Y46" s="17">
        <f t="shared" si="22"/>
        <v>80000</v>
      </c>
      <c r="Z46" s="15">
        <f t="shared" si="23"/>
        <v>30000</v>
      </c>
      <c r="AA46" s="17">
        <f t="shared" si="24"/>
        <v>50000</v>
      </c>
      <c r="AB46" s="17">
        <f t="shared" si="25"/>
        <v>6500</v>
      </c>
      <c r="AC46" s="17">
        <f t="shared" si="26"/>
        <v>5850</v>
      </c>
      <c r="AD46" s="17">
        <f t="shared" si="27"/>
        <v>650</v>
      </c>
      <c r="AG46" s="17">
        <f t="shared" si="28"/>
        <v>0</v>
      </c>
    </row>
    <row r="47" spans="2:33" x14ac:dyDescent="0.2">
      <c r="B47" s="16">
        <v>5</v>
      </c>
      <c r="C47" s="15">
        <v>100000</v>
      </c>
      <c r="D47" s="15">
        <f t="shared" si="9"/>
        <v>9100</v>
      </c>
      <c r="E47" s="15">
        <v>50000</v>
      </c>
      <c r="F47" s="15">
        <f t="shared" si="10"/>
        <v>0</v>
      </c>
      <c r="G47" s="15">
        <f t="shared" si="14"/>
        <v>150000</v>
      </c>
      <c r="H47" s="15">
        <f t="shared" si="15"/>
        <v>15600</v>
      </c>
      <c r="I47" s="15">
        <f t="shared" si="16"/>
        <v>6500</v>
      </c>
      <c r="K47" s="17">
        <f>+G47-C30</f>
        <v>0</v>
      </c>
      <c r="L47" s="17">
        <f>+H47-D30</f>
        <v>0</v>
      </c>
      <c r="M47" s="16">
        <v>5</v>
      </c>
      <c r="N47" s="15">
        <f t="shared" si="17"/>
        <v>100000</v>
      </c>
      <c r="O47" s="15">
        <f t="shared" si="11"/>
        <v>30000</v>
      </c>
      <c r="P47" s="17">
        <f t="shared" si="18"/>
        <v>70000</v>
      </c>
      <c r="Q47" s="17">
        <f t="shared" si="12"/>
        <v>9100</v>
      </c>
      <c r="R47" s="15">
        <f t="shared" si="19"/>
        <v>50000</v>
      </c>
      <c r="S47" s="15">
        <v>0</v>
      </c>
      <c r="T47" s="17">
        <f t="shared" si="20"/>
        <v>50000</v>
      </c>
      <c r="U47" s="17">
        <f t="shared" si="13"/>
        <v>6500</v>
      </c>
      <c r="V47" s="17">
        <f t="shared" si="21"/>
        <v>150000</v>
      </c>
      <c r="Y47" s="17">
        <f t="shared" si="22"/>
        <v>150000</v>
      </c>
      <c r="Z47" s="15">
        <f t="shared" si="23"/>
        <v>30000</v>
      </c>
      <c r="AA47" s="17">
        <f t="shared" si="24"/>
        <v>120000</v>
      </c>
      <c r="AB47" s="17">
        <f t="shared" si="25"/>
        <v>15600</v>
      </c>
      <c r="AC47" s="17">
        <f t="shared" si="26"/>
        <v>15600</v>
      </c>
      <c r="AD47" s="17">
        <f t="shared" si="27"/>
        <v>0</v>
      </c>
      <c r="AG47" s="17">
        <f t="shared" si="28"/>
        <v>0</v>
      </c>
    </row>
    <row r="48" spans="2:33" x14ac:dyDescent="0.2">
      <c r="B48" s="16">
        <v>6</v>
      </c>
      <c r="C48" s="15">
        <v>190000</v>
      </c>
      <c r="D48" s="15">
        <f t="shared" si="9"/>
        <v>20800</v>
      </c>
      <c r="E48" s="15">
        <v>60000</v>
      </c>
      <c r="F48" s="15">
        <f t="shared" si="10"/>
        <v>3250</v>
      </c>
      <c r="G48" s="15">
        <f t="shared" si="14"/>
        <v>250000</v>
      </c>
      <c r="H48" s="15">
        <f t="shared" si="15"/>
        <v>33600</v>
      </c>
      <c r="I48" s="15">
        <f t="shared" si="16"/>
        <v>9550</v>
      </c>
      <c r="K48" s="17">
        <f>+G48-C31</f>
        <v>0</v>
      </c>
      <c r="L48" s="17">
        <f>+H48-D31</f>
        <v>0</v>
      </c>
      <c r="M48" s="16">
        <v>6</v>
      </c>
      <c r="N48" s="15">
        <f t="shared" si="17"/>
        <v>190000</v>
      </c>
      <c r="O48" s="15">
        <f t="shared" si="11"/>
        <v>30000</v>
      </c>
      <c r="P48" s="17">
        <f t="shared" si="18"/>
        <v>160000</v>
      </c>
      <c r="Q48" s="17">
        <f t="shared" si="12"/>
        <v>20800</v>
      </c>
      <c r="R48" s="15">
        <f t="shared" si="19"/>
        <v>60000</v>
      </c>
      <c r="S48" s="15">
        <v>0</v>
      </c>
      <c r="T48" s="17">
        <f t="shared" si="20"/>
        <v>60000</v>
      </c>
      <c r="U48" s="17">
        <f t="shared" si="13"/>
        <v>7800</v>
      </c>
      <c r="V48" s="17">
        <f t="shared" si="21"/>
        <v>250000</v>
      </c>
      <c r="Y48" s="17">
        <f t="shared" si="22"/>
        <v>250000</v>
      </c>
      <c r="Z48" s="15">
        <f t="shared" si="23"/>
        <v>30000</v>
      </c>
      <c r="AA48" s="17">
        <f t="shared" si="24"/>
        <v>220000</v>
      </c>
      <c r="AB48" s="17">
        <f t="shared" si="25"/>
        <v>33600</v>
      </c>
      <c r="AC48" s="17">
        <f t="shared" si="26"/>
        <v>28600</v>
      </c>
      <c r="AD48" s="17">
        <f t="shared" si="27"/>
        <v>5000</v>
      </c>
      <c r="AG48" s="17">
        <f t="shared" si="28"/>
        <v>0</v>
      </c>
    </row>
    <row r="49" spans="2:33" x14ac:dyDescent="0.2">
      <c r="B49" s="16">
        <v>7</v>
      </c>
      <c r="C49" s="15">
        <v>220000</v>
      </c>
      <c r="D49" s="15">
        <f t="shared" si="9"/>
        <v>26700</v>
      </c>
      <c r="E49" s="15">
        <v>80000</v>
      </c>
      <c r="F49" s="15">
        <f t="shared" si="10"/>
        <v>6500</v>
      </c>
      <c r="G49" s="15">
        <f t="shared" si="14"/>
        <v>300000</v>
      </c>
      <c r="H49" s="15">
        <f t="shared" si="15"/>
        <v>45100</v>
      </c>
      <c r="I49" s="15">
        <f t="shared" si="16"/>
        <v>11900</v>
      </c>
      <c r="K49" s="17">
        <f>+G49-C32</f>
        <v>0</v>
      </c>
      <c r="L49" s="17">
        <f>+H49-D32</f>
        <v>0</v>
      </c>
      <c r="M49" s="16">
        <v>7</v>
      </c>
      <c r="N49" s="15">
        <f t="shared" si="17"/>
        <v>220000</v>
      </c>
      <c r="O49" s="15">
        <f t="shared" si="11"/>
        <v>30000</v>
      </c>
      <c r="P49" s="17">
        <f t="shared" si="18"/>
        <v>190000</v>
      </c>
      <c r="Q49" s="17">
        <f t="shared" si="12"/>
        <v>26700</v>
      </c>
      <c r="R49" s="15">
        <f t="shared" si="19"/>
        <v>80000</v>
      </c>
      <c r="S49" s="15">
        <v>0</v>
      </c>
      <c r="T49" s="17">
        <f t="shared" si="20"/>
        <v>80000</v>
      </c>
      <c r="U49" s="17">
        <f t="shared" si="13"/>
        <v>10400</v>
      </c>
      <c r="V49" s="17">
        <f t="shared" si="21"/>
        <v>300000</v>
      </c>
      <c r="Y49" s="17">
        <f t="shared" si="22"/>
        <v>300000</v>
      </c>
      <c r="Z49" s="15">
        <f t="shared" si="23"/>
        <v>30000</v>
      </c>
      <c r="AA49" s="17">
        <f t="shared" si="24"/>
        <v>270000</v>
      </c>
      <c r="AB49" s="17">
        <f t="shared" si="25"/>
        <v>45100</v>
      </c>
      <c r="AC49" s="17">
        <f t="shared" si="26"/>
        <v>37100</v>
      </c>
      <c r="AD49" s="17">
        <f t="shared" si="27"/>
        <v>8000</v>
      </c>
      <c r="AG49" s="17">
        <f t="shared" si="28"/>
        <v>0</v>
      </c>
    </row>
    <row r="50" spans="2:33" x14ac:dyDescent="0.2">
      <c r="M50" s="16"/>
      <c r="N50" s="15"/>
      <c r="O50" s="15"/>
      <c r="P50" s="17"/>
      <c r="Q50" s="17"/>
      <c r="R50" s="27"/>
      <c r="S50" s="15">
        <v>0</v>
      </c>
      <c r="T50" s="17"/>
    </row>
    <row r="51" spans="2:33" x14ac:dyDescent="0.2">
      <c r="C51" s="17">
        <f t="shared" ref="C51:I51" si="29">SUM(C43:C49)</f>
        <v>705000</v>
      </c>
      <c r="D51" s="17">
        <f t="shared" si="29"/>
        <v>62450</v>
      </c>
      <c r="E51" s="17">
        <f t="shared" si="29"/>
        <v>235000</v>
      </c>
      <c r="F51" s="17">
        <f t="shared" si="29"/>
        <v>9750</v>
      </c>
      <c r="G51" s="17">
        <f t="shared" si="29"/>
        <v>940000</v>
      </c>
      <c r="H51" s="17">
        <f t="shared" si="29"/>
        <v>107950</v>
      </c>
      <c r="I51" s="17">
        <f t="shared" si="29"/>
        <v>35750</v>
      </c>
      <c r="M51" s="16"/>
      <c r="N51" s="17">
        <f t="shared" ref="N51:U51" si="30">SUM(N43:N49)</f>
        <v>705000</v>
      </c>
      <c r="O51" s="17">
        <f t="shared" si="30"/>
        <v>240000</v>
      </c>
      <c r="P51" s="17">
        <f t="shared" si="30"/>
        <v>465000</v>
      </c>
      <c r="Q51" s="17">
        <f t="shared" si="30"/>
        <v>62450</v>
      </c>
      <c r="R51" s="17">
        <f t="shared" si="30"/>
        <v>235000</v>
      </c>
      <c r="S51" s="17">
        <f>SUM(S43:S50)</f>
        <v>0</v>
      </c>
      <c r="T51" s="17">
        <f t="shared" si="30"/>
        <v>235000</v>
      </c>
      <c r="U51" s="17">
        <f t="shared" si="30"/>
        <v>30550</v>
      </c>
      <c r="V51" s="17">
        <f>SUM(V43:V49)</f>
        <v>940000</v>
      </c>
      <c r="Y51" s="17">
        <f t="shared" ref="Y51:AC51" si="31">SUM(Y43:Y49)</f>
        <v>940000</v>
      </c>
      <c r="Z51" s="17">
        <f t="shared" si="31"/>
        <v>225000</v>
      </c>
      <c r="AA51" s="17">
        <f t="shared" si="31"/>
        <v>715000</v>
      </c>
      <c r="AB51" s="17">
        <f t="shared" si="31"/>
        <v>107950</v>
      </c>
      <c r="AD51" s="17">
        <f>SUM(AD43:AD49)</f>
        <v>14950</v>
      </c>
    </row>
  </sheetData>
  <mergeCells count="12">
    <mergeCell ref="M6:N6"/>
    <mergeCell ref="O6:P6"/>
    <mergeCell ref="Q6:Q7"/>
    <mergeCell ref="M12:O12"/>
    <mergeCell ref="P12:R12"/>
    <mergeCell ref="B6:C6"/>
    <mergeCell ref="D6:E6"/>
    <mergeCell ref="F6:F7"/>
    <mergeCell ref="B9:B10"/>
    <mergeCell ref="C9:C10"/>
    <mergeCell ref="B11:B13"/>
    <mergeCell ref="C11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Llogaritje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Haxhillari</dc:creator>
  <cp:lastModifiedBy>Andi Haxhillari</cp:lastModifiedBy>
  <dcterms:created xsi:type="dcterms:W3CDTF">2025-02-03T09:45:32Z</dcterms:created>
  <dcterms:modified xsi:type="dcterms:W3CDTF">2025-02-03T16:56:43Z</dcterms:modified>
</cp:coreProperties>
</file>