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andi.haxhillari/Desktop/"/>
    </mc:Choice>
  </mc:AlternateContent>
  <xr:revisionPtr revIDLastSave="0" documentId="8_{3AA9E7F9-9DAF-AE45-B597-15C5F66C2F12}" xr6:coauthVersionLast="47" xr6:coauthVersionMax="47" xr10:uidLastSave="{00000000-0000-0000-0000-000000000000}"/>
  <bookViews>
    <workbookView xWindow="720" yWindow="600" windowWidth="28080" windowHeight="17400" xr2:uid="{00000000-000D-0000-FFFF-FFFF00000000}"/>
  </bookViews>
  <sheets>
    <sheet name="Albania" sheetId="1" r:id="rId1"/>
  </sheets>
  <definedNames>
    <definedName name="ExhangeRate">Albania!$D$10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iaBoC28YAtgap4YpYEkxKF9f3MuQUhR9r0xyRxNps8="/>
    </ext>
  </extLst>
</workbook>
</file>

<file path=xl/calcChain.xml><?xml version="1.0" encoding="utf-8"?>
<calcChain xmlns="http://schemas.openxmlformats.org/spreadsheetml/2006/main">
  <c r="G36" i="1" l="1"/>
  <c r="G35" i="1"/>
  <c r="E64" i="1"/>
  <c r="F63" i="1"/>
  <c r="E63" i="1"/>
  <c r="F62" i="1"/>
  <c r="E62" i="1"/>
  <c r="D55" i="1"/>
  <c r="E54" i="1"/>
  <c r="D54" i="1"/>
  <c r="C16" i="1"/>
  <c r="C22" i="1" l="1"/>
  <c r="C21" i="1"/>
  <c r="C18" i="1"/>
  <c r="D18" i="1" s="1"/>
  <c r="D22" i="1" l="1"/>
  <c r="C23" i="1"/>
  <c r="D23" i="1" s="1"/>
  <c r="D21" i="1"/>
  <c r="F24" i="1" s="1"/>
</calcChain>
</file>

<file path=xl/sharedStrings.xml><?xml version="1.0" encoding="utf-8"?>
<sst xmlns="http://schemas.openxmlformats.org/spreadsheetml/2006/main" count="59" uniqueCount="44">
  <si>
    <t>AlProfit Consult (Albania)</t>
  </si>
  <si>
    <t>Legal framework: contributions and payroll taxes (From January 2026)</t>
  </si>
  <si>
    <t>A. Salary calculation</t>
  </si>
  <si>
    <t>Exhange rate</t>
  </si>
  <si>
    <t>LEK/EUR</t>
  </si>
  <si>
    <t>Signed the Declaration on personal status?</t>
  </si>
  <si>
    <t>Po</t>
  </si>
  <si>
    <t>(Po ose Jo)</t>
  </si>
  <si>
    <t>(Po - Yes, Jo- No)</t>
  </si>
  <si>
    <t>LEK</t>
  </si>
  <si>
    <t>EUR</t>
  </si>
  <si>
    <t>(A)</t>
  </si>
  <si>
    <t>Gross</t>
  </si>
  <si>
    <t>(B)</t>
  </si>
  <si>
    <t>Net</t>
  </si>
  <si>
    <t>(C)</t>
  </si>
  <si>
    <t>Witthold from wage</t>
  </si>
  <si>
    <t>Employee (company)</t>
  </si>
  <si>
    <t>TOTAL COST</t>
  </si>
  <si>
    <t>Legend:</t>
  </si>
  <si>
    <t>The cell where the value should be placed</t>
  </si>
  <si>
    <t>The cell where the information is read</t>
  </si>
  <si>
    <t>B. Legal framework (from 01.Janar.2025)</t>
  </si>
  <si>
    <t>1. Social and health insurance</t>
  </si>
  <si>
    <t>Minimum salary</t>
  </si>
  <si>
    <t>Lek / month (gross)</t>
  </si>
  <si>
    <t>Maximum salary</t>
  </si>
  <si>
    <t>Social insurance</t>
  </si>
  <si>
    <t>Total</t>
  </si>
  <si>
    <t>Employer</t>
  </si>
  <si>
    <t>Employee</t>
  </si>
  <si>
    <t>Health insurance</t>
  </si>
  <si>
    <t xml:space="preserve"> </t>
  </si>
  <si>
    <t>2. Employment income tax (from 01.Janar.2025)</t>
  </si>
  <si>
    <t>Revised scheme: Starting from January 2025</t>
  </si>
  <si>
    <t>Annual Base</t>
  </si>
  <si>
    <t>Monthly base</t>
  </si>
  <si>
    <t>Tax rate</t>
  </si>
  <si>
    <t>From</t>
  </si>
  <si>
    <t>Till</t>
  </si>
  <si>
    <t>No Limits</t>
  </si>
  <si>
    <t>Tax Deductions</t>
  </si>
  <si>
    <t>Deductions</t>
  </si>
  <si>
    <t>No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</si>
</sst>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)_ ;_ * \(#,##0\)_ ;_ * &quot;-&quot;_)_ ;_ @_ "/>
    <numFmt numFmtId="164" formatCode="_-* #,##0.00_-;\-* #,##0.00_-;_-* &quot;-&quot;??_-;_-@"/>
    <numFmt numFmtId="165" formatCode="_-* #,##0_-;\-* #,##0_-;_-* &quot;-&quot;??_-;_-@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6"/>
      <color rgb="FF212529"/>
      <name val="Helvetica Neue"/>
      <family val="2"/>
    </font>
    <font>
      <u/>
      <sz val="11"/>
      <color theme="1"/>
      <name val="Calibri"/>
      <family val="2"/>
    </font>
    <font>
      <sz val="9"/>
      <color theme="1"/>
      <name val="Calibri"/>
      <family val="2"/>
    </font>
    <font>
      <u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9" fillId="0" borderId="0" xfId="0" applyFont="1"/>
    <xf numFmtId="165" fontId="6" fillId="3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9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0" fontId="11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6" zoomScale="130" zoomScaleNormal="130" workbookViewId="0">
      <selection activeCell="F23" sqref="F23"/>
    </sheetView>
  </sheetViews>
  <sheetFormatPr baseColWidth="10" defaultColWidth="14.5" defaultRowHeight="15" customHeight="1" x14ac:dyDescent="0.2"/>
  <cols>
    <col min="1" max="1" width="7.6640625" customWidth="1"/>
    <col min="2" max="2" width="12.1640625" customWidth="1"/>
    <col min="3" max="3" width="17.83203125" customWidth="1"/>
    <col min="4" max="4" width="15.1640625" customWidth="1"/>
    <col min="5" max="5" width="15.33203125" customWidth="1"/>
    <col min="6" max="6" width="25" customWidth="1"/>
    <col min="7" max="26" width="9.1640625" customWidth="1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3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"/>
      <c r="C6" s="1"/>
      <c r="D6" s="1"/>
      <c r="E6" s="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5" t="s">
        <v>2</v>
      </c>
      <c r="C7" s="6"/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3</v>
      </c>
      <c r="C10" s="1"/>
      <c r="D10" s="8">
        <v>100</v>
      </c>
      <c r="E10" s="1" t="s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9" t="s">
        <v>5</v>
      </c>
      <c r="C11" s="1"/>
      <c r="D11" s="10" t="s">
        <v>6</v>
      </c>
      <c r="E11" s="1" t="s">
        <v>7</v>
      </c>
      <c r="F11" s="1" t="s">
        <v>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1"/>
      <c r="C14" s="10" t="s">
        <v>9</v>
      </c>
      <c r="D14" s="10" t="s">
        <v>10</v>
      </c>
      <c r="E14" s="1"/>
      <c r="F14" s="1"/>
      <c r="G14" s="1"/>
      <c r="H14" s="1"/>
      <c r="I14" s="1"/>
      <c r="J14" s="1"/>
      <c r="K14" s="1"/>
      <c r="L14" s="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2">
      <c r="A16" s="1"/>
      <c r="B16" s="10" t="s">
        <v>11</v>
      </c>
      <c r="C16" s="12">
        <f>+D16*ExhangeRate</f>
        <v>50000</v>
      </c>
      <c r="D16" s="13">
        <v>500</v>
      </c>
      <c r="E16" s="1" t="s">
        <v>12</v>
      </c>
      <c r="F16" s="1"/>
      <c r="G16" s="1"/>
      <c r="H16" s="1"/>
      <c r="I16" s="1"/>
      <c r="J16" s="1"/>
      <c r="K16" s="1"/>
      <c r="L16" s="1"/>
      <c r="M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0"/>
      <c r="C17" s="14"/>
      <c r="D17" s="1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2">
      <c r="A18" s="1"/>
      <c r="B18" s="10" t="s">
        <v>13</v>
      </c>
      <c r="C18" s="12">
        <f>C16-(IF(C16&lt;186416,C16*(0.095+0.017),186416*0.095+C16*0.017)+IF((C16-IF(D11="Po",IF(C16&lt;50000,C16,IF(C16=50000,50000,IF(C16&lt;=60000,35000,IF(C16&gt;60000,30000)))),0))&lt;170000,(C16-IF(D11="Po",IF(C16&lt;50000,C16,IF(C16=50000,50000,IF(C16&lt;=60000,35000,IF(C16&gt;60000,30000)))),0))*0.13,(170000*0.13)+(+(C16-IF(D11="Po",IF(C16&lt;50000,C16,IF(C16=50000,50000,IF(C16&lt;=60000,35000,IF(C16&gt;60000,30000)))),0))-170000)*0.23))</f>
        <v>44400</v>
      </c>
      <c r="D18" s="12">
        <f>+C18/ExhangeRate</f>
        <v>444</v>
      </c>
      <c r="E18" s="1" t="s">
        <v>14</v>
      </c>
      <c r="F18" s="1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0"/>
      <c r="C19" s="1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0"/>
      <c r="C20" s="1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8" t="s">
        <v>15</v>
      </c>
      <c r="C21" s="12">
        <f>(IF(C16&lt;186416,C16*(0.095+0.017),186416*0.095+C16*0.017)+IF((C16-IF(D11="Po",IF(C16&lt;50000,C16,IF(C16=50000,50000,IF(C16&lt;=60000,35000,IF(C16&gt;60000,30000)))),0))&lt;170000,(C16-IF(D11="Po",IF(C16&lt;50000,C16,IF(C16=50000,50000,IF(C16&lt;=60000,35000,IF(C16&gt;60000,30000)))),0))*0.13,(170000*0.13)+(+(C16-IF(D11="Po",IF(C16&lt;50000,C16,IF(C16=50000,50000,IF(C16&lt;=60000,35000,IF(C16&gt;60000,30000)))),0))-170000)*0.23))</f>
        <v>5600</v>
      </c>
      <c r="D21" s="12">
        <f>+C21/ExhangeRate</f>
        <v>56</v>
      </c>
      <c r="E21" s="1" t="s">
        <v>16</v>
      </c>
      <c r="F21" s="14"/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9"/>
      <c r="C22" s="12">
        <f>+IF(C16&lt;186416,C16*(0.15+0.017),186416*0.15+C16*0.017)</f>
        <v>8349.9999999999982</v>
      </c>
      <c r="D22" s="12">
        <f>+C22/ExhangeRate</f>
        <v>83.499999999999986</v>
      </c>
      <c r="E22" s="1" t="s">
        <v>17</v>
      </c>
      <c r="F22" s="1"/>
      <c r="G22" s="1"/>
      <c r="H22" s="14"/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9"/>
      <c r="C23" s="12">
        <f>+C16+C22</f>
        <v>58350</v>
      </c>
      <c r="D23" s="12">
        <f>+C23/ExhangeRate</f>
        <v>583.5</v>
      </c>
      <c r="E23" s="1" t="s">
        <v>18</v>
      </c>
      <c r="F23" s="14"/>
      <c r="G23" s="1"/>
      <c r="H23" s="14"/>
      <c r="I23" s="1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4">
        <f>D21+D22</f>
        <v>139.5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 t="s">
        <v>19</v>
      </c>
      <c r="C26" s="1"/>
      <c r="D26" s="1"/>
      <c r="E26" s="1"/>
      <c r="F26" s="1"/>
      <c r="G26" s="1"/>
      <c r="H26" s="1"/>
      <c r="I26" s="1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5"/>
      <c r="C27" s="1" t="s">
        <v>20</v>
      </c>
      <c r="D27" s="1"/>
      <c r="E27" s="1"/>
      <c r="F27" s="1"/>
      <c r="G27" s="1"/>
      <c r="H27" s="1"/>
      <c r="I27" s="1"/>
      <c r="J27" s="1"/>
      <c r="K27" s="16"/>
      <c r="L27" s="1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7"/>
      <c r="C28" s="1" t="s">
        <v>21</v>
      </c>
      <c r="D28" s="1"/>
      <c r="E28" s="1"/>
      <c r="F28" s="1"/>
      <c r="G28" s="1"/>
      <c r="H28" s="1"/>
      <c r="I28" s="1"/>
      <c r="J28" s="1"/>
      <c r="K28" s="16"/>
      <c r="L28" s="1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6"/>
      <c r="L29" s="1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0"/>
      <c r="H30" s="1"/>
      <c r="I30" s="1"/>
      <c r="J30" s="1"/>
      <c r="K30" s="16"/>
      <c r="L30" s="1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5" t="s">
        <v>22</v>
      </c>
      <c r="C31" s="6"/>
      <c r="D31" s="6"/>
      <c r="E31" s="6"/>
      <c r="F31" s="6"/>
      <c r="G31" s="1"/>
      <c r="H31" s="1"/>
      <c r="I31" s="1"/>
      <c r="J31" s="1"/>
      <c r="K31" s="16"/>
      <c r="L31" s="1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6"/>
      <c r="L32" s="1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8" t="s">
        <v>23</v>
      </c>
      <c r="C33" s="19"/>
      <c r="D33" s="19"/>
      <c r="E33" s="19"/>
      <c r="F33" s="19"/>
      <c r="G33" s="27" t="s">
        <v>10</v>
      </c>
      <c r="H33" s="1"/>
      <c r="I33" s="1"/>
      <c r="J33" s="1"/>
      <c r="K33" s="16"/>
      <c r="L33" s="1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6"/>
      <c r="L34" s="1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 t="s">
        <v>24</v>
      </c>
      <c r="C35" s="1"/>
      <c r="D35" s="14">
        <v>50000</v>
      </c>
      <c r="E35" s="1" t="s">
        <v>25</v>
      </c>
      <c r="F35" s="1"/>
      <c r="G35" s="11">
        <f>D35/100</f>
        <v>500</v>
      </c>
      <c r="H35" s="1"/>
      <c r="I35" s="1"/>
      <c r="J35" s="1"/>
      <c r="K35" s="16"/>
      <c r="L35" s="1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 t="s">
        <v>26</v>
      </c>
      <c r="C36" s="1"/>
      <c r="D36" s="14">
        <v>186416</v>
      </c>
      <c r="E36" s="1" t="s">
        <v>25</v>
      </c>
      <c r="F36" s="1"/>
      <c r="G36" s="11">
        <f>D36/100</f>
        <v>1864.16</v>
      </c>
      <c r="H36" s="1"/>
      <c r="I36" s="1"/>
      <c r="J36" s="1"/>
      <c r="K36" s="16"/>
      <c r="L36" s="1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6"/>
      <c r="L37" s="1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 t="s">
        <v>27</v>
      </c>
      <c r="C38" s="1"/>
      <c r="D38" s="20">
        <v>0.245</v>
      </c>
      <c r="E38" s="1" t="s">
        <v>28</v>
      </c>
      <c r="F38" s="1"/>
      <c r="G38" s="1"/>
      <c r="H38" s="1"/>
      <c r="I38" s="1"/>
      <c r="J38" s="1"/>
      <c r="K38" s="16"/>
      <c r="L38" s="1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21"/>
      <c r="B39" s="21"/>
      <c r="C39" s="21"/>
      <c r="D39" s="22">
        <v>0.15</v>
      </c>
      <c r="E39" s="21" t="s">
        <v>29</v>
      </c>
      <c r="F39" s="21"/>
      <c r="G39" s="21"/>
      <c r="H39" s="21"/>
      <c r="I39" s="21"/>
      <c r="J39" s="21"/>
      <c r="K39" s="16"/>
      <c r="L39" s="16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2">
      <c r="A40" s="21"/>
      <c r="B40" s="21"/>
      <c r="C40" s="21"/>
      <c r="D40" s="22">
        <v>9.5000000000000001E-2</v>
      </c>
      <c r="E40" s="21" t="s">
        <v>30</v>
      </c>
      <c r="F40" s="21"/>
      <c r="G40" s="21"/>
      <c r="H40" s="21"/>
      <c r="I40" s="21"/>
      <c r="J40" s="21"/>
      <c r="K40" s="16"/>
      <c r="L40" s="16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2">
      <c r="A41" s="1"/>
      <c r="B41" s="1"/>
      <c r="C41" s="1"/>
      <c r="D41" s="20"/>
      <c r="E41" s="1"/>
      <c r="F41" s="1"/>
      <c r="G41" s="1"/>
      <c r="H41" s="1"/>
      <c r="I41" s="1"/>
      <c r="J41" s="1"/>
      <c r="K41" s="16"/>
      <c r="L41" s="1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 t="s">
        <v>31</v>
      </c>
      <c r="C42" s="1"/>
      <c r="D42" s="23">
        <v>3.4000000000000002E-2</v>
      </c>
      <c r="E42" s="1" t="s">
        <v>28</v>
      </c>
      <c r="F42" s="1" t="s">
        <v>32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21"/>
      <c r="B43" s="21"/>
      <c r="C43" s="21"/>
      <c r="D43" s="22">
        <v>1.7000000000000001E-2</v>
      </c>
      <c r="E43" s="21" t="s">
        <v>29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">
      <c r="A44" s="21"/>
      <c r="B44" s="21"/>
      <c r="C44" s="21"/>
      <c r="D44" s="22">
        <v>1.7000000000000001E-2</v>
      </c>
      <c r="E44" s="21" t="s">
        <v>30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8" t="s">
        <v>33</v>
      </c>
      <c r="C46" s="19"/>
      <c r="D46" s="19"/>
      <c r="E46" s="19"/>
      <c r="F46" s="1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24" t="s">
        <v>34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30" t="s">
        <v>35</v>
      </c>
      <c r="C52" s="31"/>
      <c r="D52" s="30" t="s">
        <v>36</v>
      </c>
      <c r="E52" s="31"/>
      <c r="F52" s="32" t="s">
        <v>37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0" t="s">
        <v>38</v>
      </c>
      <c r="C53" s="10" t="s">
        <v>39</v>
      </c>
      <c r="D53" s="10" t="s">
        <v>38</v>
      </c>
      <c r="E53" s="10" t="s">
        <v>39</v>
      </c>
      <c r="F53" s="3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1">
        <v>0</v>
      </c>
      <c r="C54" s="11">
        <v>2040000</v>
      </c>
      <c r="D54" s="11">
        <f t="shared" ref="D54:E54" si="0">+B54/12</f>
        <v>0</v>
      </c>
      <c r="E54" s="11">
        <f t="shared" si="0"/>
        <v>170000</v>
      </c>
      <c r="F54" s="20">
        <v>0.13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1">
        <v>2040001</v>
      </c>
      <c r="C55" s="11" t="s">
        <v>40</v>
      </c>
      <c r="D55" s="11">
        <f>+B55/12</f>
        <v>170000.08333333334</v>
      </c>
      <c r="E55" s="11" t="s">
        <v>40</v>
      </c>
      <c r="F55" s="20">
        <v>0.23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1"/>
      <c r="C56" s="11"/>
      <c r="D56" s="11"/>
      <c r="E56" s="1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1"/>
      <c r="C57" s="11"/>
      <c r="D57" s="11"/>
      <c r="E57" s="1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24" t="s">
        <v>41</v>
      </c>
      <c r="C58" s="11"/>
      <c r="D58" s="11"/>
      <c r="E58" s="1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30" t="s">
        <v>35</v>
      </c>
      <c r="C59" s="31"/>
      <c r="D59" s="31"/>
      <c r="E59" s="30" t="s">
        <v>36</v>
      </c>
      <c r="F59" s="3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25" t="s">
        <v>38</v>
      </c>
      <c r="C60" s="25" t="s">
        <v>39</v>
      </c>
      <c r="D60" s="25" t="s">
        <v>42</v>
      </c>
      <c r="E60" s="25" t="s">
        <v>38</v>
      </c>
      <c r="F60" s="25" t="s">
        <v>39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1"/>
      <c r="C61" s="11"/>
      <c r="D61" s="11"/>
      <c r="E61" s="1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1">
        <v>0</v>
      </c>
      <c r="C62" s="11">
        <v>600000</v>
      </c>
      <c r="D62" s="11">
        <v>600000</v>
      </c>
      <c r="E62" s="11">
        <f t="shared" ref="E62:F62" si="1">+B62/12</f>
        <v>0</v>
      </c>
      <c r="F62" s="11">
        <f t="shared" si="1"/>
        <v>50000</v>
      </c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1">
        <v>600001</v>
      </c>
      <c r="C63" s="11">
        <v>720000</v>
      </c>
      <c r="D63" s="11">
        <v>420000</v>
      </c>
      <c r="E63" s="11">
        <f t="shared" ref="E63:F63" si="2">+B63/12</f>
        <v>50000.083333333336</v>
      </c>
      <c r="F63" s="11">
        <f t="shared" si="2"/>
        <v>60000</v>
      </c>
      <c r="G63" s="1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1">
        <v>720001</v>
      </c>
      <c r="C64" s="11" t="s">
        <v>43</v>
      </c>
      <c r="D64" s="11">
        <v>360000</v>
      </c>
      <c r="E64" s="11">
        <f>+B64/12</f>
        <v>60000.083333333336</v>
      </c>
      <c r="F64" s="11" t="s">
        <v>43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4"/>
      <c r="C67" s="14"/>
      <c r="D67" s="14"/>
      <c r="E67" s="1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4"/>
      <c r="C68" s="14"/>
      <c r="D68" s="14"/>
      <c r="E68" s="2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4"/>
      <c r="C69" s="14"/>
      <c r="D69" s="14"/>
      <c r="E69" s="2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4"/>
      <c r="C70" s="14"/>
      <c r="D70" s="14"/>
      <c r="E70" s="1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4"/>
      <c r="C71" s="14"/>
      <c r="D71" s="14"/>
      <c r="E71" s="1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4"/>
      <c r="C72" s="14"/>
      <c r="D72" s="14"/>
      <c r="E72" s="1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4"/>
      <c r="C73" s="14"/>
      <c r="D73" s="14"/>
      <c r="E73" s="1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4"/>
      <c r="C74" s="14"/>
      <c r="D74" s="14"/>
      <c r="E74" s="1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4"/>
      <c r="C75" s="14"/>
      <c r="D75" s="14"/>
      <c r="E75" s="1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4"/>
      <c r="C76" s="14"/>
      <c r="D76" s="14"/>
      <c r="E76" s="1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21:B23"/>
    <mergeCell ref="B52:C52"/>
    <mergeCell ref="D52:E52"/>
    <mergeCell ref="F52:F53"/>
    <mergeCell ref="B59:D59"/>
    <mergeCell ref="E59:F5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Albania</vt:lpstr>
      <vt:lpstr>ExhangeRate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Haxhillari</dc:creator>
  <cp:lastModifiedBy>Andi Haxhillari</cp:lastModifiedBy>
  <dcterms:created xsi:type="dcterms:W3CDTF">2019-04-03T10:21:30Z</dcterms:created>
  <dcterms:modified xsi:type="dcterms:W3CDTF">2026-05-02T15:53:59Z</dcterms:modified>
</cp:coreProperties>
</file>